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<sst xmlns="http://schemas.openxmlformats.org/spreadsheetml/2006/main" count="55" uniqueCount="37">
  <si>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Sdo. Basico</t>
  </si>
  <si>
    <t>Presentismo</t>
  </si>
  <si>
    <t>Acuerdos Anteriores</t>
  </si>
  <si>
    <t>Acuerdo Junio/2010</t>
  </si>
  <si>
    <t>Jubilación</t>
  </si>
  <si>
    <t>Ley 19032</t>
  </si>
  <si>
    <t>Obra Social</t>
  </si>
  <si>
    <t>Sindicato</t>
  </si>
  <si>
    <t>FAECyS</t>
  </si>
  <si>
    <t>Sindicato Acuerdos</t>
  </si>
  <si>
    <t>Obra Social Acuerdos</t>
  </si>
  <si>
    <t>FAECyS Acuerdos</t>
  </si>
  <si>
    <t>1/12 inc. A Basicos</t>
  </si>
  <si>
    <t>Liquidación Julio 2010</t>
  </si>
  <si>
    <t>Haberes con aportes</t>
  </si>
  <si>
    <t>Haberes sin Aportes</t>
  </si>
  <si>
    <t>Descuentos / Reintegros</t>
  </si>
  <si>
    <t>Sdo. Neto</t>
  </si>
  <si>
    <t>Liquidación Junio 2010</t>
  </si>
  <si>
    <t>Se toma el valor correspondiente a Junio de 2010 de los Acuerdos Anteriores, se lo divide por 12 y se lo multiplica por la cuota que se descuenta Julio/2010 = 1, Agosto 2010 = 2, Septiembre 2010 = 3…. Etc.</t>
  </si>
  <si>
    <t>En nuestro ejemplo se toma el valor de Junio 2010 $ 783,45 y se lo divide por 12 y se lo multiplica por 1</t>
  </si>
  <si>
    <t>¿Como se calcula el valor a descontar de los Acuerdos Anteriores para incorporar a los basicos?</t>
  </si>
  <si>
    <t>¿Como se calcula el valor a incorporar al basico teniendo en cuenta y aplicando grossing up?</t>
  </si>
  <si>
    <t>Se Hace de la siguiente manera:</t>
  </si>
  <si>
    <t>A</t>
  </si>
  <si>
    <t>B</t>
  </si>
  <si>
    <t>C</t>
  </si>
  <si>
    <t>Al valor obtenido en B, se lo divide por 12 . Eso nos da el valor a incorporar desde Julio 2010 a Junio 2011 a los basicos mensualmente. En nuestro ejemplo eso nos da..$ 76,64, que es el valor que sumaremos al basico, y nos conformará un nuevo sueldo basico para Julio 2010</t>
  </si>
  <si>
    <t>Supongamos tener un empleado administrativo, que en Junio de 2010, sin tener en cuenta su aguinaldo, tiene un sueldo basico de: $ 1,417,27</t>
  </si>
  <si>
    <t>Vamos a desarrollar la forma de ir incorporando la doceava parte de los acuerdos anteriores al basico.</t>
  </si>
  <si>
    <t>Para ello, desarrollaremos el ejemplo para Junio/2010, sin tener en cuenta el aguinaldo, y para Julio/2010</t>
  </si>
  <si>
    <t>Valor de Acuerdos Anteriores a Junio 2010 - 5,5%(1) (En nuestro caso es $ 783,45 * 0,945) = $ 740,36</t>
  </si>
  <si>
    <t>Al valor obtenido en A, se le aplica el grossing up(2), esto es dividirlo por 0,805(3). En nuestro ejemplo eso da $ 919,70</t>
  </si>
  <si>
    <t>(1) 3% Obra Social; 2% Sindicato; 0.05% Faecys</t>
  </si>
  <si>
    <t>(2) Artículo Sexto del Convenio Mayo 2010, referido Art. 7 del Convenio 21/1/10</t>
  </si>
  <si>
    <t>(3) Aplicación fórmula grossing up considerando total aportes del trabajador 19.5%</t>
  </si>
  <si>
    <t xml:space="preserve">      (Jubilación 11%; Ley 19032 3%; Obra Social 3%; Sindicato 2%; Faecys 0.05%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</si>
</sst>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>
      <alignment horizontal="center" vertical="center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4" fontId="2" fillId="33" borderId="32" xfId="0" applyNumberFormat="1" applyFont="1" applyFill="1" applyBorder="1" applyAlignment="1">
      <alignment horizontal="right"/>
    </xf>
    <xf numFmtId="4" fontId="2" fillId="34" borderId="14" xfId="0" applyNumberFormat="1" applyFont="1" applyFill="1" applyBorder="1" applyAlignment="1">
      <alignment horizontal="left" vertical="center" wrapText="1"/>
    </xf>
    <xf numFmtId="4" fontId="2" fillId="34" borderId="33" xfId="0" applyNumberFormat="1" applyFont="1" applyFill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left" vertical="center" wrapText="1"/>
    </xf>
    <xf numFmtId="4" fontId="2" fillId="34" borderId="19" xfId="0" applyNumberFormat="1" applyFont="1" applyFill="1" applyBorder="1" applyAlignment="1">
      <alignment horizontal="left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4" fontId="2" fillId="34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left" vertical="center"/>
    </xf>
    <xf numFmtId="4" fontId="2" fillId="34" borderId="23" xfId="0" applyNumberFormat="1" applyFont="1" applyFill="1" applyBorder="1" applyAlignment="1">
      <alignment horizontal="left" vertical="center"/>
    </xf>
    <xf numFmtId="4" fontId="2" fillId="34" borderId="15" xfId="0" applyNumberFormat="1" applyFont="1" applyFill="1" applyBorder="1" applyAlignment="1">
      <alignment horizontal="left" vertical="center"/>
    </xf>
    <xf numFmtId="4" fontId="2" fillId="34" borderId="34" xfId="0" applyNumberFormat="1" applyFont="1" applyFill="1" applyBorder="1" applyAlignment="1">
      <alignment horizontal="left" vertical="center"/>
    </xf>
    <xf numFmtId="4" fontId="2" fillId="34" borderId="35" xfId="0" applyNumberFormat="1" applyFont="1" applyFill="1" applyBorder="1" applyAlignment="1">
      <alignment horizontal="left" vertical="center"/>
    </xf>
    <xf numFmtId="4" fontId="2" fillId="34" borderId="36" xfId="0" applyNumberFormat="1" applyFont="1" applyFill="1" applyBorder="1" applyAlignment="1">
      <alignment horizontal="left" vertical="center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1.7109375" style="4" customWidth="1"/>
    <col min="2" max="2" width="14.28125" style="1" bestFit="1" customWidth="1"/>
    <col min="3" max="3" width="10.421875" style="2" bestFit="1" customWidth="1"/>
    <col min="4" max="4" width="0.42578125" style="2" customWidth="1"/>
    <col min="5" max="5" width="22.7109375" style="1" bestFit="1" customWidth="1"/>
    <col min="6" max="6" width="8.421875" style="2" bestFit="1" customWidth="1"/>
    <col min="7" max="7" width="0.5625" style="2" customWidth="1"/>
    <col min="8" max="8" width="23.57421875" style="3" bestFit="1" customWidth="1"/>
    <col min="9" max="9" width="8.421875" style="2" bestFit="1" customWidth="1"/>
    <col min="10" max="10" width="0.71875" style="4" customWidth="1"/>
    <col min="11" max="11" width="11.28125" style="4" bestFit="1" customWidth="1"/>
    <col min="12" max="16384" width="11.421875" style="4" customWidth="1"/>
  </cols>
  <sheetData>
    <row r="1" ht="12" hidden="1" thickBot="1">
      <c r="C1" s="2">
        <v>1417.27</v>
      </c>
    </row>
    <row r="2" spans="2:11" ht="36.75" customHeight="1" thickBot="1">
      <c r="B2" s="44" t="s">
        <v>28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30" customHeight="1" thickBot="1">
      <c r="B3" s="47" t="s">
        <v>29</v>
      </c>
      <c r="C3" s="48"/>
      <c r="D3" s="48"/>
      <c r="E3" s="48"/>
      <c r="F3" s="48"/>
      <c r="G3" s="48"/>
      <c r="H3" s="48"/>
      <c r="I3" s="48"/>
      <c r="J3" s="48"/>
      <c r="K3" s="49"/>
    </row>
    <row r="4" spans="2:11" ht="24" customHeight="1" thickBot="1">
      <c r="B4" s="50" t="s">
        <v>30</v>
      </c>
      <c r="C4" s="51"/>
      <c r="D4" s="51"/>
      <c r="E4" s="51"/>
      <c r="F4" s="51"/>
      <c r="G4" s="51"/>
      <c r="H4" s="51"/>
      <c r="I4" s="51"/>
      <c r="J4" s="51"/>
      <c r="K4" s="52"/>
    </row>
    <row r="5" spans="2:11" ht="24" customHeight="1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59" t="s">
        <v>18</v>
      </c>
      <c r="C6" s="60"/>
      <c r="D6" s="60"/>
      <c r="E6" s="60"/>
      <c r="F6" s="60"/>
      <c r="G6" s="60"/>
      <c r="H6" s="60"/>
      <c r="I6" s="60"/>
      <c r="J6" s="60"/>
      <c r="K6" s="61"/>
    </row>
    <row r="7" spans="2:11" ht="12" thickBot="1">
      <c r="B7" s="62"/>
      <c r="C7" s="63"/>
      <c r="D7" s="63"/>
      <c r="E7" s="63"/>
      <c r="F7" s="63"/>
      <c r="G7" s="63"/>
      <c r="H7" s="63"/>
      <c r="I7" s="63"/>
      <c r="J7" s="63"/>
      <c r="K7" s="64"/>
    </row>
    <row r="8" spans="2:11" ht="12" thickBot="1">
      <c r="B8" s="65" t="s">
        <v>14</v>
      </c>
      <c r="C8" s="66"/>
      <c r="D8" s="6"/>
      <c r="E8" s="66" t="s">
        <v>15</v>
      </c>
      <c r="F8" s="66"/>
      <c r="G8" s="6"/>
      <c r="H8" s="67" t="s">
        <v>16</v>
      </c>
      <c r="I8" s="67"/>
      <c r="J8" s="7"/>
      <c r="K8" s="8" t="s">
        <v>17</v>
      </c>
    </row>
    <row r="9" spans="2:11" ht="11.25">
      <c r="B9" s="9" t="s">
        <v>0</v>
      </c>
      <c r="C9" s="10">
        <f>C1</f>
        <v>1417.27</v>
      </c>
      <c r="D9" s="11"/>
      <c r="E9" s="10" t="s">
        <v>2</v>
      </c>
      <c r="F9" s="10">
        <f>(C9*0.2)+500</f>
        <v>783.454</v>
      </c>
      <c r="G9" s="11"/>
      <c r="H9" s="12" t="s">
        <v>4</v>
      </c>
      <c r="I9" s="10">
        <f>B18*0.11</f>
        <v>168.88614501</v>
      </c>
      <c r="J9" s="13"/>
      <c r="K9" s="14"/>
    </row>
    <row r="10" spans="2:11" ht="11.25">
      <c r="B10" s="15" t="s">
        <v>1</v>
      </c>
      <c r="C10" s="16">
        <f>C9*0.0833</f>
        <v>118.05859099999999</v>
      </c>
      <c r="D10" s="17"/>
      <c r="E10" s="16" t="s">
        <v>3</v>
      </c>
      <c r="F10" s="16">
        <f>((C9+F9+75)*0.15)+75</f>
        <v>416.3586</v>
      </c>
      <c r="G10" s="17"/>
      <c r="H10" s="18" t="s">
        <v>5</v>
      </c>
      <c r="I10" s="16">
        <f>B18*0.03</f>
        <v>46.05985773</v>
      </c>
      <c r="J10" s="13"/>
      <c r="K10" s="19"/>
    </row>
    <row r="11" spans="2:11" ht="11.25">
      <c r="B11" s="15"/>
      <c r="C11" s="16"/>
      <c r="D11" s="17"/>
      <c r="E11" s="16" t="s">
        <v>1</v>
      </c>
      <c r="F11" s="16">
        <f>(F9+F10)*0.0833</f>
        <v>99.94438957999999</v>
      </c>
      <c r="G11" s="17"/>
      <c r="H11" s="18" t="s">
        <v>6</v>
      </c>
      <c r="I11" s="16">
        <f>B18*0.03</f>
        <v>46.05985773</v>
      </c>
      <c r="J11" s="13"/>
      <c r="K11" s="19"/>
    </row>
    <row r="12" spans="2:11" ht="11.25">
      <c r="B12" s="15"/>
      <c r="C12" s="16"/>
      <c r="D12" s="17"/>
      <c r="E12" s="16"/>
      <c r="F12" s="16"/>
      <c r="G12" s="17"/>
      <c r="H12" s="18" t="s">
        <v>10</v>
      </c>
      <c r="I12" s="16">
        <f>E18*0.03</f>
        <v>38.9927096874</v>
      </c>
      <c r="J12" s="13"/>
      <c r="K12" s="19"/>
    </row>
    <row r="13" spans="2:11" ht="11.25">
      <c r="B13" s="15"/>
      <c r="C13" s="16"/>
      <c r="D13" s="17"/>
      <c r="E13" s="16"/>
      <c r="F13" s="16"/>
      <c r="G13" s="17"/>
      <c r="H13" s="18" t="s">
        <v>7</v>
      </c>
      <c r="I13" s="16">
        <f>B18*0.02</f>
        <v>30.70657182</v>
      </c>
      <c r="J13" s="13"/>
      <c r="K13" s="19"/>
    </row>
    <row r="14" spans="2:11" ht="11.25">
      <c r="B14" s="15"/>
      <c r="C14" s="16"/>
      <c r="D14" s="17"/>
      <c r="E14" s="16"/>
      <c r="F14" s="16"/>
      <c r="G14" s="17"/>
      <c r="H14" s="18" t="s">
        <v>8</v>
      </c>
      <c r="I14" s="16">
        <f>B18*0.005</f>
        <v>7.676642955</v>
      </c>
      <c r="J14" s="13"/>
      <c r="K14" s="19"/>
    </row>
    <row r="15" spans="2:11" ht="11.25">
      <c r="B15" s="15"/>
      <c r="C15" s="16"/>
      <c r="D15" s="17"/>
      <c r="E15" s="16"/>
      <c r="F15" s="16"/>
      <c r="G15" s="17"/>
      <c r="H15" s="18" t="s">
        <v>9</v>
      </c>
      <c r="I15" s="16">
        <f>E18*0.02</f>
        <v>25.9951397916</v>
      </c>
      <c r="J15" s="13"/>
      <c r="K15" s="19"/>
    </row>
    <row r="16" spans="2:11" ht="11.25">
      <c r="B16" s="15"/>
      <c r="C16" s="16"/>
      <c r="D16" s="17"/>
      <c r="E16" s="16"/>
      <c r="F16" s="16"/>
      <c r="G16" s="17"/>
      <c r="H16" s="18" t="s">
        <v>11</v>
      </c>
      <c r="I16" s="16">
        <f>E18*0.005</f>
        <v>6.4987849479</v>
      </c>
      <c r="J16" s="13"/>
      <c r="K16" s="19"/>
    </row>
    <row r="17" spans="2:11" ht="11.25">
      <c r="B17" s="15"/>
      <c r="C17" s="16"/>
      <c r="D17" s="17"/>
      <c r="E17" s="16"/>
      <c r="F17" s="16"/>
      <c r="G17" s="17"/>
      <c r="H17" s="18"/>
      <c r="I17" s="16"/>
      <c r="J17" s="13"/>
      <c r="K17" s="19"/>
    </row>
    <row r="18" spans="2:11" ht="12" thickBot="1">
      <c r="B18" s="89">
        <f>SUM(C9:C17)</f>
        <v>1535.328591</v>
      </c>
      <c r="C18" s="90"/>
      <c r="D18" s="20"/>
      <c r="E18" s="91">
        <f>SUM(F9:F17)</f>
        <v>1299.75698958</v>
      </c>
      <c r="F18" s="90"/>
      <c r="G18" s="20"/>
      <c r="H18" s="91">
        <f>SUM(I9:I17)</f>
        <v>370.87570967190004</v>
      </c>
      <c r="I18" s="90"/>
      <c r="J18" s="21"/>
      <c r="K18" s="22">
        <f>B18+E18-H18</f>
        <v>2464.2098709081</v>
      </c>
    </row>
    <row r="20" ht="12" thickBot="1"/>
    <row r="21" spans="2:11" ht="11.25">
      <c r="B21" s="59" t="s">
        <v>13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2" thickBot="1">
      <c r="B22" s="62"/>
      <c r="C22" s="63"/>
      <c r="D22" s="63"/>
      <c r="E22" s="63"/>
      <c r="F22" s="63"/>
      <c r="G22" s="63"/>
      <c r="H22" s="63"/>
      <c r="I22" s="63"/>
      <c r="J22" s="93"/>
      <c r="K22" s="64"/>
    </row>
    <row r="23" spans="2:11" ht="11.25">
      <c r="B23" s="94" t="s">
        <v>14</v>
      </c>
      <c r="C23" s="95"/>
      <c r="D23" s="23"/>
      <c r="E23" s="95" t="s">
        <v>15</v>
      </c>
      <c r="F23" s="95"/>
      <c r="G23" s="23"/>
      <c r="H23" s="96" t="s">
        <v>16</v>
      </c>
      <c r="I23" s="96"/>
      <c r="J23" s="24"/>
      <c r="K23" s="25" t="s">
        <v>17</v>
      </c>
    </row>
    <row r="24" spans="2:11" ht="11.25">
      <c r="B24" s="15" t="s">
        <v>0</v>
      </c>
      <c r="C24" s="16">
        <f>C1+((F24*0.945)/0.805)/12</f>
        <v>1493.9122391304347</v>
      </c>
      <c r="D24" s="26"/>
      <c r="E24" s="16" t="s">
        <v>2</v>
      </c>
      <c r="F24" s="16">
        <f>F9</f>
        <v>783.454</v>
      </c>
      <c r="G24" s="26"/>
      <c r="H24" s="18" t="s">
        <v>4</v>
      </c>
      <c r="I24" s="16">
        <f>B33*0.11</f>
        <v>178.01906415149998</v>
      </c>
      <c r="J24" s="24"/>
      <c r="K24" s="27"/>
    </row>
    <row r="25" spans="2:11" ht="11.25">
      <c r="B25" s="15" t="s">
        <v>1</v>
      </c>
      <c r="C25" s="16">
        <f>C24*0.0833</f>
        <v>124.44288951956521</v>
      </c>
      <c r="D25" s="26"/>
      <c r="E25" s="16" t="s">
        <v>12</v>
      </c>
      <c r="F25" s="16">
        <f>(F24/12)*-1</f>
        <v>-65.28783333333332</v>
      </c>
      <c r="G25" s="26"/>
      <c r="H25" s="18" t="s">
        <v>5</v>
      </c>
      <c r="I25" s="16">
        <f>B33*0.03</f>
        <v>48.550653859499995</v>
      </c>
      <c r="J25" s="24"/>
      <c r="K25" s="27"/>
    </row>
    <row r="26" spans="2:11" ht="11.25">
      <c r="B26" s="15"/>
      <c r="C26" s="16"/>
      <c r="D26" s="26"/>
      <c r="E26" s="16" t="s">
        <v>3</v>
      </c>
      <c r="F26" s="16">
        <f>((C24+F24+F25+75)*0.15)+75</f>
        <v>418.0617608695652</v>
      </c>
      <c r="G26" s="26"/>
      <c r="H26" s="18" t="s">
        <v>6</v>
      </c>
      <c r="I26" s="16">
        <f>B33*0.03</f>
        <v>48.550653859499995</v>
      </c>
      <c r="J26" s="24"/>
      <c r="K26" s="27"/>
    </row>
    <row r="27" spans="2:11" ht="11.25">
      <c r="B27" s="15"/>
      <c r="C27" s="16"/>
      <c r="D27" s="26"/>
      <c r="E27" s="16" t="s">
        <v>1</v>
      </c>
      <c r="F27" s="16">
        <f>(F24+F25+F26)*0.0833</f>
        <v>94.6477863637681</v>
      </c>
      <c r="G27" s="26"/>
      <c r="H27" s="18" t="s">
        <v>10</v>
      </c>
      <c r="I27" s="16">
        <f>E33*0.03</f>
        <v>36.926271416999995</v>
      </c>
      <c r="J27" s="24"/>
      <c r="K27" s="27"/>
    </row>
    <row r="28" spans="2:11" ht="11.25">
      <c r="B28" s="15"/>
      <c r="C28" s="16"/>
      <c r="D28" s="26"/>
      <c r="E28" s="16"/>
      <c r="F28" s="16"/>
      <c r="G28" s="26"/>
      <c r="H28" s="18" t="s">
        <v>7</v>
      </c>
      <c r="I28" s="16">
        <f>B33*0.02</f>
        <v>32.367102573</v>
      </c>
      <c r="J28" s="24"/>
      <c r="K28" s="27"/>
    </row>
    <row r="29" spans="2:11" ht="11.25">
      <c r="B29" s="15"/>
      <c r="C29" s="16"/>
      <c r="D29" s="26"/>
      <c r="E29" s="16"/>
      <c r="F29" s="16"/>
      <c r="G29" s="26"/>
      <c r="H29" s="18" t="s">
        <v>8</v>
      </c>
      <c r="I29" s="16">
        <f>B33*0.005</f>
        <v>8.09177564325</v>
      </c>
      <c r="J29" s="24"/>
      <c r="K29" s="27"/>
    </row>
    <row r="30" spans="2:11" ht="11.25">
      <c r="B30" s="15"/>
      <c r="C30" s="16"/>
      <c r="D30" s="26"/>
      <c r="E30" s="16"/>
      <c r="F30" s="16"/>
      <c r="G30" s="26"/>
      <c r="H30" s="18" t="s">
        <v>9</v>
      </c>
      <c r="I30" s="16">
        <f>E33*0.02</f>
        <v>24.617514277999998</v>
      </c>
      <c r="J30" s="24"/>
      <c r="K30" s="27"/>
    </row>
    <row r="31" spans="2:11" ht="11.25">
      <c r="B31" s="15"/>
      <c r="C31" s="16"/>
      <c r="D31" s="26"/>
      <c r="E31" s="16"/>
      <c r="F31" s="16"/>
      <c r="G31" s="26"/>
      <c r="H31" s="18" t="s">
        <v>11</v>
      </c>
      <c r="I31" s="16">
        <f>E33*0.005</f>
        <v>6.1543785694999995</v>
      </c>
      <c r="J31" s="24"/>
      <c r="K31" s="27"/>
    </row>
    <row r="32" spans="2:11" ht="11.25">
      <c r="B32" s="15"/>
      <c r="C32" s="16"/>
      <c r="D32" s="26"/>
      <c r="E32" s="16"/>
      <c r="F32" s="16"/>
      <c r="G32" s="26"/>
      <c r="H32" s="18"/>
      <c r="I32" s="16"/>
      <c r="J32" s="24"/>
      <c r="K32" s="27"/>
    </row>
    <row r="33" spans="2:11" s="3" customFormat="1" ht="12" thickBot="1">
      <c r="B33" s="68">
        <f>SUM(C24:C30)</f>
        <v>1618.3551286499999</v>
      </c>
      <c r="C33" s="69"/>
      <c r="D33" s="20"/>
      <c r="E33" s="92">
        <f>SUM(F24:F30)</f>
        <v>1230.8757139</v>
      </c>
      <c r="F33" s="69"/>
      <c r="G33" s="20"/>
      <c r="H33" s="92">
        <f>SUM(I24:I32)</f>
        <v>383.27741435125</v>
      </c>
      <c r="I33" s="69"/>
      <c r="J33" s="13"/>
      <c r="K33" s="28">
        <f>B33+E33-H33</f>
        <v>2465.9534281987494</v>
      </c>
    </row>
    <row r="36" ht="12" thickBot="1"/>
    <row r="37" spans="2:11" ht="11.25">
      <c r="B37" s="53" t="s">
        <v>21</v>
      </c>
      <c r="C37" s="54"/>
      <c r="D37" s="54"/>
      <c r="E37" s="54"/>
      <c r="F37" s="54"/>
      <c r="G37" s="54"/>
      <c r="H37" s="54"/>
      <c r="I37" s="54"/>
      <c r="J37" s="54"/>
      <c r="K37" s="55"/>
    </row>
    <row r="38" spans="2:11" ht="12" thickBot="1">
      <c r="B38" s="56"/>
      <c r="C38" s="57"/>
      <c r="D38" s="57"/>
      <c r="E38" s="57"/>
      <c r="F38" s="57"/>
      <c r="G38" s="57"/>
      <c r="H38" s="57"/>
      <c r="I38" s="57"/>
      <c r="J38" s="57"/>
      <c r="K38" s="58"/>
    </row>
    <row r="39" spans="2:11" ht="40.5" customHeight="1">
      <c r="B39" s="74" t="s">
        <v>19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11" ht="21" customHeight="1" thickBot="1">
      <c r="B40" s="77" t="s">
        <v>20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2:11" ht="12" thickBot="1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1.25">
      <c r="B42" s="53" t="s">
        <v>22</v>
      </c>
      <c r="C42" s="54"/>
      <c r="D42" s="54"/>
      <c r="E42" s="54"/>
      <c r="F42" s="54"/>
      <c r="G42" s="54"/>
      <c r="H42" s="54"/>
      <c r="I42" s="54"/>
      <c r="J42" s="54"/>
      <c r="K42" s="55"/>
    </row>
    <row r="43" spans="2:11" ht="12" thickBot="1">
      <c r="B43" s="80"/>
      <c r="C43" s="81"/>
      <c r="D43" s="81"/>
      <c r="E43" s="81"/>
      <c r="F43" s="81"/>
      <c r="G43" s="81"/>
      <c r="H43" s="81"/>
      <c r="I43" s="81"/>
      <c r="J43" s="81"/>
      <c r="K43" s="82"/>
    </row>
    <row r="44" spans="2:11" ht="11.25">
      <c r="B44" s="83" t="s">
        <v>23</v>
      </c>
      <c r="C44" s="84"/>
      <c r="D44" s="84"/>
      <c r="E44" s="84"/>
      <c r="F44" s="84"/>
      <c r="G44" s="84"/>
      <c r="H44" s="84"/>
      <c r="I44" s="84"/>
      <c r="J44" s="84"/>
      <c r="K44" s="85"/>
    </row>
    <row r="45" spans="2:11" ht="11.25">
      <c r="B45" s="86"/>
      <c r="C45" s="87"/>
      <c r="D45" s="87"/>
      <c r="E45" s="87"/>
      <c r="F45" s="87"/>
      <c r="G45" s="87"/>
      <c r="H45" s="87"/>
      <c r="I45" s="87"/>
      <c r="J45" s="87"/>
      <c r="K45" s="88"/>
    </row>
    <row r="46" spans="2:11" ht="26.25" customHeight="1">
      <c r="B46" s="30" t="s">
        <v>24</v>
      </c>
      <c r="C46" s="70" t="s">
        <v>31</v>
      </c>
      <c r="D46" s="70"/>
      <c r="E46" s="70"/>
      <c r="F46" s="70"/>
      <c r="G46" s="70"/>
      <c r="H46" s="70"/>
      <c r="I46" s="70"/>
      <c r="J46" s="70"/>
      <c r="K46" s="71"/>
    </row>
    <row r="47" spans="2:11" ht="27.75" customHeight="1">
      <c r="B47" s="30" t="s">
        <v>25</v>
      </c>
      <c r="C47" s="70" t="s">
        <v>32</v>
      </c>
      <c r="D47" s="70"/>
      <c r="E47" s="70"/>
      <c r="F47" s="70"/>
      <c r="G47" s="70"/>
      <c r="H47" s="70"/>
      <c r="I47" s="70"/>
      <c r="J47" s="70"/>
      <c r="K47" s="71"/>
    </row>
    <row r="48" spans="2:11" ht="54.75" customHeight="1" thickBot="1">
      <c r="B48" s="31" t="s">
        <v>26</v>
      </c>
      <c r="C48" s="72" t="s">
        <v>27</v>
      </c>
      <c r="D48" s="72"/>
      <c r="E48" s="72"/>
      <c r="F48" s="72"/>
      <c r="G48" s="72"/>
      <c r="H48" s="72"/>
      <c r="I48" s="72"/>
      <c r="J48" s="72"/>
      <c r="K48" s="73"/>
    </row>
    <row r="49" ht="5.25" customHeight="1" thickBot="1"/>
    <row r="50" spans="2:11" ht="15.75" customHeight="1">
      <c r="B50" s="32"/>
      <c r="C50" s="33" t="s">
        <v>33</v>
      </c>
      <c r="D50" s="33"/>
      <c r="E50" s="33"/>
      <c r="F50" s="33"/>
      <c r="G50" s="33"/>
      <c r="H50" s="34"/>
      <c r="I50" s="33"/>
      <c r="J50" s="34"/>
      <c r="K50" s="35"/>
    </row>
    <row r="51" spans="2:11" ht="14.25" customHeight="1">
      <c r="B51" s="36"/>
      <c r="C51" s="37" t="s">
        <v>34</v>
      </c>
      <c r="D51" s="37"/>
      <c r="E51" s="37"/>
      <c r="F51" s="37"/>
      <c r="G51" s="37"/>
      <c r="H51" s="38"/>
      <c r="I51" s="37"/>
      <c r="J51" s="38"/>
      <c r="K51" s="39"/>
    </row>
    <row r="52" spans="2:11" ht="11.25">
      <c r="B52" s="36"/>
      <c r="C52" s="37" t="s">
        <v>35</v>
      </c>
      <c r="D52" s="37"/>
      <c r="E52" s="37"/>
      <c r="F52" s="37"/>
      <c r="G52" s="37"/>
      <c r="H52" s="38"/>
      <c r="I52" s="37"/>
      <c r="J52" s="38"/>
      <c r="K52" s="39"/>
    </row>
    <row r="53" spans="2:11" ht="12" thickBot="1">
      <c r="B53" s="40"/>
      <c r="C53" s="41" t="s">
        <v>36</v>
      </c>
      <c r="D53" s="41"/>
      <c r="E53" s="41"/>
      <c r="F53" s="41"/>
      <c r="G53" s="41"/>
      <c r="H53" s="42"/>
      <c r="I53" s="41"/>
      <c r="J53" s="42"/>
      <c r="K53" s="43"/>
    </row>
  </sheetData>
  <sheetProtection/>
  <mergeCells count="25">
    <mergeCell ref="E18:F18"/>
    <mergeCell ref="H18:I18"/>
    <mergeCell ref="E33:F33"/>
    <mergeCell ref="H33:I33"/>
    <mergeCell ref="B21:K22"/>
    <mergeCell ref="B23:C23"/>
    <mergeCell ref="E23:F23"/>
    <mergeCell ref="H23:I23"/>
    <mergeCell ref="C46:K46"/>
    <mergeCell ref="C47:K47"/>
    <mergeCell ref="C48:K48"/>
    <mergeCell ref="B39:K39"/>
    <mergeCell ref="B40:K40"/>
    <mergeCell ref="B42:K43"/>
    <mergeCell ref="B44:K45"/>
    <mergeCell ref="B2:K2"/>
    <mergeCell ref="B3:K3"/>
    <mergeCell ref="B4:K4"/>
    <mergeCell ref="B37:K38"/>
    <mergeCell ref="B6:K7"/>
    <mergeCell ref="B8:C8"/>
    <mergeCell ref="E8:F8"/>
    <mergeCell ref="H8:I8"/>
    <mergeCell ref="B33:C33"/>
    <mergeCell ref="B18:C18"/>
  </mergeCells>
  <printOptions/>
  <pageMargins left="0.17" right="0.16" top="0.26" bottom="0.21" header="0.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mcasali</dc:creator>
  <cp:keywords/>
  <dc:description/>
  <cp:lastModifiedBy>Ezequiel</cp:lastModifiedBy>
  <cp:lastPrinted>2010-07-15T16:40:56Z</cp:lastPrinted>
  <dcterms:created xsi:type="dcterms:W3CDTF">2010-07-15T14:05:49Z</dcterms:created>
  <dcterms:modified xsi:type="dcterms:W3CDTF">2010-08-01T01:04:17Z</dcterms:modified>
  <cp:category/>
  <cp:version/>
  <cp:contentType/>
  <cp:contentStatus/>
</cp:coreProperties>
</file>